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1.1-10-1\"/>
    </mc:Choice>
  </mc:AlternateContent>
  <xr:revisionPtr revIDLastSave="0" documentId="13_ncr:1_{AF541714-99EC-46C4-90BD-FD0FEF7C0577}" xr6:coauthVersionLast="47" xr6:coauthVersionMax="47" xr10:uidLastSave="{00000000-0000-0000-0000-000000000000}"/>
  <bookViews>
    <workbookView xWindow="1320" yWindow="300" windowWidth="14220" windowHeight="14370" xr2:uid="{23351DBB-45EC-4A61-ACE8-190524BD925E}"/>
  </bookViews>
  <sheets>
    <sheet name="Сводка затрат  2025г" sheetId="1" r:id="rId1"/>
    <sheet name="ССР 2025г" sheetId="3" r:id="rId2"/>
  </sheets>
  <definedNames>
    <definedName name="_xlnm.Print_Titles" localSheetId="1">'ССР 2025г'!$24:$24</definedName>
    <definedName name="Здания_КРУЭ__ЗРУ__укомплектованных_оборудованием">#REF!</definedName>
    <definedName name="_xlnm.Print_Area" localSheetId="1">'ССР 2025г'!$A$1:$H$40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K26" i="1" l="1"/>
  <c r="J26" i="1"/>
  <c r="I26" i="1"/>
  <c r="H26" i="1"/>
  <c r="L26" i="1" s="1"/>
  <c r="K25" i="1"/>
  <c r="J25" i="1"/>
  <c r="I25" i="1"/>
  <c r="H25" i="1"/>
  <c r="L25" i="1" s="1"/>
  <c r="K24" i="1"/>
  <c r="J24" i="1"/>
  <c r="I24" i="1"/>
  <c r="H24" i="1"/>
  <c r="L24" i="1" s="1"/>
  <c r="K23" i="1"/>
  <c r="J23" i="1"/>
  <c r="I23" i="1"/>
  <c r="H23" i="1"/>
  <c r="K19" i="1"/>
  <c r="J19" i="1"/>
  <c r="I19" i="1"/>
  <c r="H19" i="1"/>
  <c r="K18" i="1"/>
  <c r="J18" i="1"/>
  <c r="I18" i="1"/>
  <c r="H18" i="1"/>
  <c r="L17" i="1"/>
  <c r="K17" i="1"/>
  <c r="J17" i="1"/>
  <c r="I17" i="1"/>
  <c r="H17" i="1"/>
  <c r="K16" i="1"/>
  <c r="J16" i="1"/>
  <c r="I16" i="1"/>
  <c r="H16" i="1"/>
  <c r="J15" i="1"/>
  <c r="J20" i="1" s="1"/>
  <c r="J28" i="1" s="1"/>
  <c r="K13" i="1"/>
  <c r="L12" i="1"/>
  <c r="L19" i="1" s="1"/>
  <c r="L11" i="1"/>
  <c r="L18" i="1" s="1"/>
  <c r="L10" i="1"/>
  <c r="L9" i="1"/>
  <c r="L16" i="1" s="1"/>
  <c r="K22" i="1"/>
  <c r="K27" i="1" s="1"/>
  <c r="K29" i="1" s="1"/>
  <c r="J13" i="1"/>
  <c r="I15" i="1"/>
  <c r="I20" i="1" s="1"/>
  <c r="I28" i="1" s="1"/>
  <c r="H15" i="1"/>
  <c r="H20" i="1" s="1"/>
  <c r="H28" i="1" s="1"/>
  <c r="K6" i="1"/>
  <c r="I6" i="1"/>
  <c r="J6" i="1"/>
  <c r="H6" i="1"/>
  <c r="L23" i="1" l="1"/>
  <c r="L6" i="1"/>
  <c r="L8" i="1"/>
  <c r="H22" i="1"/>
  <c r="H13" i="1"/>
  <c r="K15" i="1"/>
  <c r="K20" i="1" s="1"/>
  <c r="K28" i="1" s="1"/>
  <c r="I22" i="1"/>
  <c r="I27" i="1" s="1"/>
  <c r="I29" i="1" s="1"/>
  <c r="L5" i="1"/>
  <c r="I13" i="1"/>
  <c r="J22" i="1"/>
  <c r="J27" i="1" s="1"/>
  <c r="J29" i="1" s="1"/>
  <c r="H27" i="1" l="1"/>
  <c r="H29" i="1" s="1"/>
  <c r="L29" i="1" s="1"/>
  <c r="L22" i="1"/>
  <c r="L27" i="1" s="1"/>
  <c r="L15" i="1"/>
  <c r="L20" i="1" s="1"/>
  <c r="L28" i="1" s="1"/>
  <c r="L13" i="1"/>
  <c r="C6" i="1" l="1"/>
</calcChain>
</file>

<file path=xl/sharedStrings.xml><?xml version="1.0" encoding="utf-8"?>
<sst xmlns="http://schemas.openxmlformats.org/spreadsheetml/2006/main" count="161" uniqueCount="106">
  <si>
    <t>Заказчик</t>
  </si>
  <si>
    <t>АО "БЭСК"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</si>
  <si>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</si>
  <si>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</si>
  <si>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</si>
  <si>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</si>
  <si>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</si>
  <si>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</si>
  <si>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</si>
  <si>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</si>
  <si>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</si>
  <si>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</si>
  <si>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</si>
  <si>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</si>
  <si>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</si>
  <si>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</si>
  <si>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(наименование организации)</t>
  </si>
  <si>
    <t>"Утвержден" "___"______________________2025г</t>
  </si>
  <si>
    <t>(ссылка на документ об утверждении)</t>
  </si>
  <si>
    <t>Сметная стоимость, тыс. руб.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</si>
  <si>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</si>
  <si>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</si>
  <si>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</si>
  <si>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</si>
  <si>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</si>
  <si>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</si>
  <si>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</si>
  <si>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</si>
  <si>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</si>
  <si>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</si>
  <si>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</si>
  <si>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</si>
  <si>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</si>
  <si>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</si>
  <si>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</si>
  <si>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</si>
  <si>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</si>
  <si>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</si>
  <si>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</si>
  <si>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</si>
  <si>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</si>
  <si>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Приложение № 6</t>
  </si>
  <si>
    <t>Утверждено приказом № 421 от 4 августа 2020 г. Минстроя РФ в редакции приказа № 557 от 7 июля 2022 г.</t>
  </si>
  <si>
    <t xml:space="preserve"> </t>
  </si>
  <si>
    <t/>
  </si>
  <si>
    <t>СВОДНЫЙ СМЕТНЫЙ РАСЧЕТ СТОИМОСТИ СТРОИТЕЛЬСТВА № ССРСС-P_1.1-10-1</t>
  </si>
  <si>
    <t>Составлен в текущем уровне цен 4 кв 2024г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</si>
  <si>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</si>
  <si>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</si>
  <si>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</si>
  <si>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</si>
  <si>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</si>
  <si>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P_1.1-10-1 Объектная смета 2025г</t>
  </si>
  <si>
    <t>Всего с учетом "тендорный к-нт"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</si>
  <si>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</si>
  <si>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2</t>
  </si>
  <si>
    <t>Сводный сметный расчет сметной стоимостью 673,739 тыс. руб.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</si>
  <si>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</si>
  <si>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</si>
  <si>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</si>
  <si>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</si>
  <si>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</si>
  <si>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</si>
  <si>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</si>
  <si>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</si>
  <si>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</si>
  <si>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</si>
  <si>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</si>
  <si>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</si>
  <si>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</si>
  <si>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</si>
  <si>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</si>
  <si>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</si>
  <si>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</si>
  <si>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</si>
  <si>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</si>
  <si>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</si>
  <si>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</si>
  <si>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</si>
  <si>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</si>
  <si>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</si>
  <si>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</si>
  <si>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</si>
  <si>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</si>
  <si>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</si>
  <si>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</si>
  <si>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P_1.1-10-1 Реконструкция электрических сетей 10кВ в Усть-Кутском районе в п.Янталь с заменой промежуточных опор ЛЭП-10кВ ф.7, 16 на ответвительные с монтажом линейных разъединителей (2шт РЛК-1а IV-10/400 УХЛ)</t>
  </si>
  <si>
    <t>Сводка затрат в сумме в прогнозном уровне цен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</si>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</sst>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#,##0.0"/>
    <numFmt numFmtId="170" formatCode="#,##0.0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4" fillId="0" borderId="0"/>
    <xf numFmtId="0" fontId="24" fillId="0" borderId="0"/>
    <xf numFmtId="0" fontId="24" fillId="0" borderId="0"/>
  </cellStyleXfs>
  <cellXfs count="116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vertical="center" wrapText="1"/>
    </xf>
    <xf numFmtId="166" fontId="2" fillId="0" borderId="0" xfId="2" applyNumberFormat="1"/>
    <xf numFmtId="43" fontId="12" fillId="0" borderId="5" xfId="4" applyFont="1" applyFill="1" applyBorder="1" applyAlignment="1">
      <alignment horizontal="center" vertical="center" wrapText="1"/>
    </xf>
    <xf numFmtId="167" fontId="2" fillId="0" borderId="0" xfId="2" applyNumberFormat="1"/>
    <xf numFmtId="2" fontId="2" fillId="0" borderId="0" xfId="2" applyNumberFormat="1"/>
    <xf numFmtId="0" fontId="17" fillId="0" borderId="0" xfId="5" applyFont="1"/>
    <xf numFmtId="0" fontId="17" fillId="0" borderId="0" xfId="5" applyFont="1" applyAlignment="1">
      <alignment wrapText="1"/>
    </xf>
    <xf numFmtId="0" fontId="15" fillId="0" borderId="0" xfId="5" applyFont="1" applyAlignment="1">
      <alignment wrapText="1"/>
    </xf>
    <xf numFmtId="0" fontId="17" fillId="0" borderId="16" xfId="5" applyFont="1" applyBorder="1" applyAlignment="1">
      <alignment wrapText="1"/>
    </xf>
    <xf numFmtId="0" fontId="23" fillId="0" borderId="0" xfId="5" applyFont="1" applyAlignment="1">
      <alignment wrapText="1"/>
    </xf>
    <xf numFmtId="0" fontId="20" fillId="0" borderId="0" xfId="5" applyFont="1" applyAlignment="1">
      <alignment wrapText="1"/>
    </xf>
    <xf numFmtId="0" fontId="23" fillId="0" borderId="0" xfId="5" applyFont="1"/>
    <xf numFmtId="0" fontId="21" fillId="0" borderId="0" xfId="5" applyFont="1" applyAlignment="1">
      <alignment wrapText="1"/>
    </xf>
    <xf numFmtId="0" fontId="16" fillId="0" borderId="0" xfId="5" applyFont="1" applyAlignment="1">
      <alignment wrapText="1"/>
    </xf>
    <xf numFmtId="49" fontId="17" fillId="0" borderId="10" xfId="0" applyNumberFormat="1" applyFont="1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4" fontId="17" fillId="0" borderId="10" xfId="0" applyNumberFormat="1" applyFont="1" applyBorder="1" applyAlignment="1">
      <alignment horizontal="right" vertical="top" wrapText="1"/>
    </xf>
    <xf numFmtId="0" fontId="21" fillId="0" borderId="10" xfId="0" applyFont="1" applyBorder="1"/>
    <xf numFmtId="4" fontId="21" fillId="0" borderId="10" xfId="0" applyNumberFormat="1" applyFont="1" applyBorder="1" applyAlignment="1">
      <alignment horizontal="right" vertical="top" wrapText="1"/>
    </xf>
    <xf numFmtId="4" fontId="21" fillId="0" borderId="10" xfId="0" applyNumberFormat="1" applyFont="1" applyBorder="1" applyAlignment="1">
      <alignment horizontal="right" vertical="top"/>
    </xf>
    <xf numFmtId="165" fontId="12" fillId="0" borderId="5" xfId="4" applyNumberFormat="1" applyFont="1" applyFill="1" applyBorder="1" applyAlignment="1">
      <alignment horizontal="center" vertical="center" wrapText="1"/>
    </xf>
    <xf numFmtId="165" fontId="12" fillId="0" borderId="6" xfId="4" applyNumberFormat="1" applyFont="1" applyFill="1" applyBorder="1" applyAlignment="1">
      <alignment vertical="center" wrapText="1"/>
    </xf>
    <xf numFmtId="0" fontId="17" fillId="0" borderId="0" xfId="0" applyFont="1"/>
    <xf numFmtId="0" fontId="15" fillId="0" borderId="0" xfId="0" applyFont="1" applyAlignment="1">
      <alignment horizontal="right"/>
    </xf>
    <xf numFmtId="0" fontId="15" fillId="0" borderId="0" xfId="0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/>
    <xf numFmtId="0" fontId="18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left"/>
    </xf>
    <xf numFmtId="0" fontId="17" fillId="0" borderId="10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right" vertical="top" wrapText="1"/>
    </xf>
    <xf numFmtId="0" fontId="25" fillId="0" borderId="10" xfId="6" applyFont="1" applyBorder="1" applyAlignment="1">
      <alignment horizontal="center" vertical="center" wrapText="1"/>
    </xf>
    <xf numFmtId="0" fontId="25" fillId="0" borderId="10" xfId="7" applyFont="1" applyBorder="1" applyAlignment="1">
      <alignment horizontal="center" wrapText="1"/>
    </xf>
    <xf numFmtId="49" fontId="26" fillId="2" borderId="10" xfId="6" applyNumberFormat="1" applyFont="1" applyFill="1" applyBorder="1" applyAlignment="1">
      <alignment horizontal="center" vertical="center" wrapText="1"/>
    </xf>
    <xf numFmtId="4" fontId="26" fillId="2" borderId="10" xfId="6" applyNumberFormat="1" applyFont="1" applyFill="1" applyBorder="1" applyAlignment="1">
      <alignment horizontal="right" vertical="center" wrapText="1"/>
    </xf>
    <xf numFmtId="49" fontId="25" fillId="0" borderId="10" xfId="6" applyNumberFormat="1" applyFont="1" applyBorder="1" applyAlignment="1">
      <alignment horizontal="center" vertical="center" wrapText="1"/>
    </xf>
    <xf numFmtId="168" fontId="25" fillId="0" borderId="10" xfId="6" applyNumberFormat="1" applyFont="1" applyBorder="1" applyAlignment="1">
      <alignment horizontal="right" vertical="center" wrapText="1"/>
    </xf>
    <xf numFmtId="4" fontId="25" fillId="0" borderId="10" xfId="6" applyNumberFormat="1" applyFont="1" applyBorder="1" applyAlignment="1">
      <alignment horizontal="right" vertical="center" wrapText="1"/>
    </xf>
    <xf numFmtId="4" fontId="25" fillId="0" borderId="10" xfId="6" applyNumberFormat="1" applyFont="1" applyBorder="1" applyAlignment="1">
      <alignment horizontal="center" vertical="center" wrapText="1"/>
    </xf>
    <xf numFmtId="4" fontId="26" fillId="2" borderId="10" xfId="6" applyNumberFormat="1" applyFont="1" applyFill="1" applyBorder="1" applyAlignment="1">
      <alignment horizontal="center" vertical="center" wrapText="1"/>
    </xf>
    <xf numFmtId="2" fontId="25" fillId="0" borderId="10" xfId="0" applyNumberFormat="1" applyFont="1" applyBorder="1" applyAlignment="1">
      <alignment horizontal="center" vertical="center" wrapText="1"/>
    </xf>
    <xf numFmtId="1" fontId="25" fillId="0" borderId="10" xfId="0" applyNumberFormat="1" applyFont="1" applyBorder="1" applyAlignment="1">
      <alignment horizontal="center" vertical="center" wrapText="1"/>
    </xf>
    <xf numFmtId="4" fontId="27" fillId="0" borderId="10" xfId="6" applyNumberFormat="1" applyFont="1" applyBorder="1" applyAlignment="1">
      <alignment horizontal="right" vertical="center" wrapText="1"/>
    </xf>
    <xf numFmtId="169" fontId="25" fillId="0" borderId="10" xfId="6" applyNumberFormat="1" applyFont="1" applyBorder="1" applyAlignment="1">
      <alignment horizontal="center" vertical="center" wrapText="1"/>
    </xf>
    <xf numFmtId="49" fontId="27" fillId="0" borderId="10" xfId="6" applyNumberFormat="1" applyFont="1" applyBorder="1" applyAlignment="1">
      <alignment horizontal="center" vertical="center" wrapText="1"/>
    </xf>
    <xf numFmtId="170" fontId="25" fillId="0" borderId="10" xfId="6" applyNumberFormat="1" applyFont="1" applyBorder="1" applyAlignment="1">
      <alignment horizontal="center" vertical="center" wrapText="1"/>
    </xf>
    <xf numFmtId="49" fontId="25" fillId="3" borderId="10" xfId="6" applyNumberFormat="1" applyFont="1" applyFill="1" applyBorder="1" applyAlignment="1">
      <alignment horizontal="center" vertical="center" wrapText="1"/>
    </xf>
    <xf numFmtId="4" fontId="25" fillId="3" borderId="10" xfId="6" applyNumberFormat="1" applyFont="1" applyFill="1" applyBorder="1" applyAlignment="1">
      <alignment horizontal="right" vertical="center" wrapText="1"/>
    </xf>
    <xf numFmtId="0" fontId="25" fillId="0" borderId="0" xfId="2" applyFont="1"/>
    <xf numFmtId="0" fontId="3" fillId="0" borderId="0" xfId="1" applyFont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25" fillId="0" borderId="9" xfId="6" applyFont="1" applyBorder="1" applyAlignment="1">
      <alignment horizontal="center" vertical="center" wrapText="1"/>
    </xf>
    <xf numFmtId="0" fontId="25" fillId="0" borderId="12" xfId="6" applyFont="1" applyBorder="1" applyAlignment="1">
      <alignment horizontal="center" vertical="center" wrapText="1"/>
    </xf>
    <xf numFmtId="49" fontId="25" fillId="0" borderId="17" xfId="6" applyNumberFormat="1" applyFont="1" applyBorder="1" applyAlignment="1">
      <alignment horizontal="center" vertical="center" wrapText="1"/>
    </xf>
    <xf numFmtId="49" fontId="25" fillId="0" borderId="18" xfId="6" applyNumberFormat="1" applyFont="1" applyBorder="1" applyAlignment="1">
      <alignment horizontal="center" vertical="center" wrapText="1"/>
    </xf>
    <xf numFmtId="49" fontId="25" fillId="0" borderId="19" xfId="6" applyNumberFormat="1" applyFont="1" applyBorder="1" applyAlignment="1">
      <alignment horizontal="center" vertical="center" wrapText="1"/>
    </xf>
    <xf numFmtId="49" fontId="25" fillId="0" borderId="20" xfId="6" applyNumberFormat="1" applyFont="1" applyBorder="1" applyAlignment="1">
      <alignment horizontal="center" vertical="center" wrapText="1"/>
    </xf>
    <xf numFmtId="0" fontId="25" fillId="0" borderId="13" xfId="6" applyFont="1" applyBorder="1" applyAlignment="1">
      <alignment horizontal="center" vertical="center" wrapText="1"/>
    </xf>
    <xf numFmtId="0" fontId="25" fillId="0" borderId="14" xfId="6" applyFont="1" applyBorder="1" applyAlignment="1">
      <alignment horizontal="center" vertical="center" wrapText="1"/>
    </xf>
    <xf numFmtId="0" fontId="25" fillId="0" borderId="15" xfId="6" applyFont="1" applyBorder="1" applyAlignment="1">
      <alignment horizontal="center" vertical="center" wrapText="1"/>
    </xf>
    <xf numFmtId="0" fontId="25" fillId="0" borderId="13" xfId="7" applyFont="1" applyBorder="1" applyAlignment="1">
      <alignment horizontal="center" wrapText="1"/>
    </xf>
    <xf numFmtId="0" fontId="25" fillId="0" borderId="15" xfId="7" applyFont="1" applyBorder="1" applyAlignment="1">
      <alignment horizontal="center" wrapText="1"/>
    </xf>
    <xf numFmtId="0" fontId="26" fillId="2" borderId="13" xfId="6" applyFont="1" applyFill="1" applyBorder="1" applyAlignment="1">
      <alignment horizontal="left" vertical="center" wrapText="1"/>
    </xf>
    <xf numFmtId="0" fontId="26" fillId="2" borderId="15" xfId="6" applyFont="1" applyFill="1" applyBorder="1" applyAlignment="1">
      <alignment horizontal="left" vertical="center" wrapText="1"/>
    </xf>
    <xf numFmtId="0" fontId="25" fillId="0" borderId="13" xfId="6" applyFont="1" applyBorder="1" applyAlignment="1">
      <alignment horizontal="left" vertical="center" wrapText="1"/>
    </xf>
    <xf numFmtId="0" fontId="25" fillId="0" borderId="15" xfId="6" applyFont="1" applyBorder="1" applyAlignment="1">
      <alignment horizontal="left" vertical="center" wrapText="1"/>
    </xf>
    <xf numFmtId="0" fontId="26" fillId="2" borderId="14" xfId="6" applyFont="1" applyFill="1" applyBorder="1" applyAlignment="1">
      <alignment horizontal="left" vertical="center" wrapText="1"/>
    </xf>
    <xf numFmtId="0" fontId="27" fillId="0" borderId="13" xfId="6" applyFont="1" applyBorder="1" applyAlignment="1">
      <alignment horizontal="left" vertical="center" wrapText="1"/>
    </xf>
    <xf numFmtId="0" fontId="27" fillId="0" borderId="15" xfId="6" applyFont="1" applyBorder="1" applyAlignment="1">
      <alignment horizontal="left" vertical="center" wrapText="1"/>
    </xf>
    <xf numFmtId="0" fontId="25" fillId="0" borderId="10" xfId="6" applyFont="1" applyBorder="1" applyAlignment="1">
      <alignment horizontal="left" vertical="center" wrapText="1"/>
    </xf>
    <xf numFmtId="0" fontId="27" fillId="0" borderId="10" xfId="6" applyFont="1" applyBorder="1" applyAlignment="1">
      <alignment horizontal="left" vertical="center" wrapText="1"/>
    </xf>
    <xf numFmtId="0" fontId="25" fillId="3" borderId="10" xfId="6" applyFont="1" applyFill="1" applyBorder="1" applyAlignment="1">
      <alignment horizontal="left" vertical="center" wrapText="1"/>
    </xf>
    <xf numFmtId="0" fontId="16" fillId="0" borderId="13" xfId="0" applyFont="1" applyBorder="1" applyAlignment="1">
      <alignment horizontal="right" vertical="top" wrapText="1"/>
    </xf>
    <xf numFmtId="0" fontId="16" fillId="0" borderId="15" xfId="0" applyFont="1" applyBorder="1" applyAlignment="1">
      <alignment horizontal="right" vertical="top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right" vertical="top" wrapText="1"/>
    </xf>
    <xf numFmtId="0" fontId="21" fillId="0" borderId="15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8">
    <cellStyle name="Normal" xfId="1" xr:uid="{C274AE18-43C7-44B7-9E03-8F473B4FBE6B}"/>
    <cellStyle name="Обычный" xfId="0" builtinId="0"/>
    <cellStyle name="Обычный 2" xfId="2" xr:uid="{8830BE3A-E90C-4A2E-AF9B-6443D606BA7D}"/>
    <cellStyle name="Обычный 2 2 2 2" xfId="6" xr:uid="{C86005B1-D2A4-4FC4-BE7B-340F03AD00D2}"/>
    <cellStyle name="Обычный 3" xfId="5" xr:uid="{13C5F77F-823A-406C-A044-17863905A4E4}"/>
    <cellStyle name="Обычный 7" xfId="3" xr:uid="{21239F9B-F024-4833-8195-25BC9C3D4E81}"/>
    <cellStyle name="СводРасч" xfId="7" xr:uid="{3BB1AAB5-072E-4BBE-AD4E-24C27E43047C}"/>
    <cellStyle name="Финансовый 2" xfId="4" xr:uid="{20D5587E-A678-4AC8-8A90-A54CFA6CA8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25A70-F9C9-4218-93D8-306EAF38D96D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51.42578125" style="2" customWidth="1"/>
    <col min="4" max="4" width="14.28515625" style="2" customWidth="1"/>
    <col min="5" max="5" width="10.7109375" style="70" customWidth="1"/>
    <col min="6" max="6" width="15.85546875" style="2" customWidth="1"/>
    <col min="7" max="7" width="32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75" t="s">
        <v>57</v>
      </c>
      <c r="F1" s="77" t="s">
        <v>58</v>
      </c>
      <c r="G1" s="78"/>
      <c r="H1" s="81" t="s">
        <v>59</v>
      </c>
      <c r="I1" s="82"/>
      <c r="J1" s="82"/>
      <c r="K1" s="83"/>
      <c r="L1" s="75" t="s">
        <v>60</v>
      </c>
      <c r="M1" s="75" t="s">
        <v>61</v>
      </c>
    </row>
    <row r="2" spans="1:13" ht="45" x14ac:dyDescent="0.2">
      <c r="A2" s="3"/>
      <c r="B2" s="3" t="s">
        <v>0</v>
      </c>
      <c r="C2" s="4" t="s">
        <v>1</v>
      </c>
      <c r="E2" s="76"/>
      <c r="F2" s="79"/>
      <c r="G2" s="80"/>
      <c r="H2" s="53" t="s">
        <v>62</v>
      </c>
      <c r="I2" s="53" t="s">
        <v>63</v>
      </c>
      <c r="J2" s="53" t="s">
        <v>64</v>
      </c>
      <c r="K2" s="53" t="s">
        <v>65</v>
      </c>
      <c r="L2" s="76"/>
      <c r="M2" s="76"/>
    </row>
    <row r="3" spans="1:13" x14ac:dyDescent="0.25">
      <c r="A3" s="5"/>
      <c r="B3" s="5"/>
      <c r="C3" s="5"/>
      <c r="E3" s="54">
        <v>1</v>
      </c>
      <c r="F3" s="84">
        <v>2</v>
      </c>
      <c r="G3" s="85"/>
      <c r="H3" s="54">
        <v>3</v>
      </c>
      <c r="I3" s="54">
        <v>4</v>
      </c>
      <c r="J3" s="54">
        <v>5</v>
      </c>
      <c r="K3" s="54">
        <v>6</v>
      </c>
      <c r="L3" s="54">
        <v>7</v>
      </c>
      <c r="M3" s="54">
        <v>8</v>
      </c>
    </row>
    <row r="4" spans="1:13" x14ac:dyDescent="0.2">
      <c r="A4" s="3"/>
      <c r="B4" s="3"/>
      <c r="C4" s="3"/>
      <c r="E4" s="55" t="s">
        <v>66</v>
      </c>
      <c r="F4" s="86" t="s">
        <v>67</v>
      </c>
      <c r="G4" s="87"/>
      <c r="H4" s="56"/>
      <c r="I4" s="56"/>
      <c r="J4" s="56"/>
      <c r="K4" s="56"/>
      <c r="L4" s="56"/>
      <c r="M4" s="56"/>
    </row>
    <row r="5" spans="1:13" x14ac:dyDescent="0.2">
      <c r="A5" s="3"/>
      <c r="B5" s="3"/>
      <c r="C5" s="3"/>
      <c r="E5" s="57" t="s">
        <v>68</v>
      </c>
      <c r="F5" s="88" t="s">
        <v>69</v>
      </c>
      <c r="G5" s="89"/>
      <c r="H5" s="58">
        <v>0</v>
      </c>
      <c r="I5" s="59">
        <v>561.44899999999996</v>
      </c>
      <c r="J5" s="59">
        <v>0</v>
      </c>
      <c r="K5" s="58">
        <v>0</v>
      </c>
      <c r="L5" s="58">
        <f>SUM(H5:K5)</f>
        <v>561.44899999999996</v>
      </c>
      <c r="M5" s="60" t="s">
        <v>70</v>
      </c>
    </row>
    <row r="6" spans="1:13" ht="25.5" x14ac:dyDescent="0.2">
      <c r="A6" s="3"/>
      <c r="B6" s="6" t="s">
        <v>87</v>
      </c>
      <c r="C6" s="7">
        <f>C26</f>
        <v>726.29064200000005</v>
      </c>
      <c r="E6" s="57" t="s">
        <v>71</v>
      </c>
      <c r="F6" s="88" t="s">
        <v>72</v>
      </c>
      <c r="G6" s="89"/>
      <c r="H6" s="59">
        <f>H5*1.2</f>
        <v>0</v>
      </c>
      <c r="I6" s="59">
        <f t="shared" ref="I6:K6" si="0">I5*1.2</f>
        <v>673.73879999999997</v>
      </c>
      <c r="J6" s="59">
        <f t="shared" si="0"/>
        <v>0</v>
      </c>
      <c r="K6" s="59">
        <f t="shared" si="0"/>
        <v>0</v>
      </c>
      <c r="L6" s="59">
        <f>SUM(H6:K6)</f>
        <v>673.73879999999997</v>
      </c>
      <c r="M6" s="60" t="s">
        <v>70</v>
      </c>
    </row>
    <row r="7" spans="1:13" x14ac:dyDescent="0.2">
      <c r="A7" s="3"/>
      <c r="B7" s="3"/>
      <c r="C7" s="3"/>
      <c r="E7" s="55" t="s">
        <v>88</v>
      </c>
      <c r="F7" s="86" t="s">
        <v>73</v>
      </c>
      <c r="G7" s="90"/>
      <c r="H7" s="90"/>
      <c r="I7" s="87"/>
      <c r="J7" s="56"/>
      <c r="K7" s="56"/>
      <c r="L7" s="56"/>
      <c r="M7" s="61"/>
    </row>
    <row r="8" spans="1:13" x14ac:dyDescent="0.2">
      <c r="A8" s="5"/>
      <c r="B8" s="5"/>
      <c r="C8" s="5"/>
      <c r="E8" s="57" t="s">
        <v>89</v>
      </c>
      <c r="F8" s="88" t="s">
        <v>74</v>
      </c>
      <c r="G8" s="89"/>
      <c r="H8" s="59">
        <v>0</v>
      </c>
      <c r="I8" s="59">
        <v>561.44899999999996</v>
      </c>
      <c r="J8" s="59">
        <v>0</v>
      </c>
      <c r="K8" s="59">
        <v>0</v>
      </c>
      <c r="L8" s="62">
        <f>SUM(H8:K8)</f>
        <v>561.44899999999996</v>
      </c>
      <c r="M8" s="60" t="s">
        <v>70</v>
      </c>
    </row>
    <row r="9" spans="1:13" x14ac:dyDescent="0.2">
      <c r="A9" s="3"/>
      <c r="B9" s="3"/>
      <c r="C9" s="3"/>
      <c r="E9" s="57" t="s">
        <v>90</v>
      </c>
      <c r="F9" s="88" t="s">
        <v>75</v>
      </c>
      <c r="G9" s="89"/>
      <c r="H9" s="59"/>
      <c r="I9" s="59"/>
      <c r="J9" s="59"/>
      <c r="K9" s="59"/>
      <c r="L9" s="62">
        <f>SUM(H9:K9)</f>
        <v>0</v>
      </c>
      <c r="M9" s="60" t="s">
        <v>70</v>
      </c>
    </row>
    <row r="10" spans="1:13" x14ac:dyDescent="0.2">
      <c r="A10" s="3"/>
      <c r="B10" s="8" t="s">
        <v>2</v>
      </c>
      <c r="C10" s="3"/>
      <c r="E10" s="57" t="s">
        <v>91</v>
      </c>
      <c r="F10" s="88" t="s">
        <v>76</v>
      </c>
      <c r="G10" s="89"/>
      <c r="H10" s="59"/>
      <c r="I10" s="59"/>
      <c r="J10" s="59"/>
      <c r="K10" s="59"/>
      <c r="L10" s="63">
        <f t="shared" ref="L10:L12" si="1">SUM(H10:K10)</f>
        <v>0</v>
      </c>
      <c r="M10" s="60" t="s">
        <v>70</v>
      </c>
    </row>
    <row r="11" spans="1:13" x14ac:dyDescent="0.2">
      <c r="A11" s="3"/>
      <c r="B11" s="3"/>
      <c r="C11" s="3"/>
      <c r="E11" s="57" t="s">
        <v>92</v>
      </c>
      <c r="F11" s="88" t="s">
        <v>77</v>
      </c>
      <c r="G11" s="89"/>
      <c r="H11" s="59"/>
      <c r="I11" s="59"/>
      <c r="J11" s="59"/>
      <c r="K11" s="59"/>
      <c r="L11" s="63">
        <f t="shared" si="1"/>
        <v>0</v>
      </c>
      <c r="M11" s="60" t="s">
        <v>70</v>
      </c>
    </row>
    <row r="12" spans="1:13" ht="15.75" x14ac:dyDescent="0.2">
      <c r="A12" s="9"/>
      <c r="B12" s="71" t="s">
        <v>3</v>
      </c>
      <c r="C12" s="71"/>
      <c r="E12" s="57" t="s">
        <v>93</v>
      </c>
      <c r="F12" s="88" t="s">
        <v>78</v>
      </c>
      <c r="G12" s="89"/>
      <c r="H12" s="59"/>
      <c r="I12" s="59"/>
      <c r="J12" s="59"/>
      <c r="K12" s="59"/>
      <c r="L12" s="62">
        <f t="shared" si="1"/>
        <v>0</v>
      </c>
      <c r="M12" s="60" t="s">
        <v>70</v>
      </c>
    </row>
    <row r="13" spans="1:13" x14ac:dyDescent="0.2">
      <c r="A13" s="3"/>
      <c r="B13" s="3"/>
      <c r="C13" s="3"/>
      <c r="E13" s="57"/>
      <c r="F13" s="91" t="s">
        <v>79</v>
      </c>
      <c r="G13" s="92"/>
      <c r="H13" s="64">
        <f>SUM(H8:H12)</f>
        <v>0</v>
      </c>
      <c r="I13" s="64">
        <f>SUM(I8:I12)</f>
        <v>561.44899999999996</v>
      </c>
      <c r="J13" s="64">
        <f>SUM(J8:J12)</f>
        <v>0</v>
      </c>
      <c r="K13" s="64">
        <f>SUM(K8:K12)</f>
        <v>0</v>
      </c>
      <c r="L13" s="64">
        <f>SUM(L8:L12)</f>
        <v>561.44899999999996</v>
      </c>
      <c r="M13" s="60" t="s">
        <v>70</v>
      </c>
    </row>
    <row r="14" spans="1:13" ht="42" customHeight="1" x14ac:dyDescent="0.2">
      <c r="A14" s="3"/>
      <c r="B14" s="72" t="s">
        <v>86</v>
      </c>
      <c r="C14" s="72"/>
      <c r="E14" s="55" t="s">
        <v>94</v>
      </c>
      <c r="F14" s="86" t="s">
        <v>80</v>
      </c>
      <c r="G14" s="90"/>
      <c r="H14" s="90"/>
      <c r="I14" s="90"/>
      <c r="J14" s="87"/>
      <c r="K14" s="56"/>
      <c r="L14" s="56"/>
      <c r="M14" s="61"/>
    </row>
    <row r="15" spans="1:13" x14ac:dyDescent="0.2">
      <c r="A15" s="5"/>
      <c r="B15" s="73" t="s">
        <v>4</v>
      </c>
      <c r="C15" s="73"/>
      <c r="E15" s="57" t="s">
        <v>95</v>
      </c>
      <c r="F15" s="93" t="s">
        <v>74</v>
      </c>
      <c r="G15" s="93"/>
      <c r="H15" s="59">
        <f>H8*$M$15/100</f>
        <v>0</v>
      </c>
      <c r="I15" s="59">
        <f t="shared" ref="I15:L15" si="2">I8*$M$15/100</f>
        <v>605.24202199999991</v>
      </c>
      <c r="J15" s="59">
        <f t="shared" si="2"/>
        <v>0</v>
      </c>
      <c r="K15" s="59">
        <f t="shared" si="2"/>
        <v>0</v>
      </c>
      <c r="L15" s="59">
        <f t="shared" si="2"/>
        <v>605.24202199999991</v>
      </c>
      <c r="M15" s="65">
        <v>107.8</v>
      </c>
    </row>
    <row r="16" spans="1:13" x14ac:dyDescent="0.2">
      <c r="A16" s="3"/>
      <c r="B16" s="3"/>
      <c r="C16" s="3"/>
      <c r="E16" s="57" t="s">
        <v>96</v>
      </c>
      <c r="F16" s="93" t="s">
        <v>75</v>
      </c>
      <c r="G16" s="93"/>
      <c r="H16" s="59">
        <f>H9*$M$15/100*$M$16/100</f>
        <v>0</v>
      </c>
      <c r="I16" s="59">
        <f t="shared" ref="I16:L16" si="3">I9*$M$15/100*$M$16/100</f>
        <v>0</v>
      </c>
      <c r="J16" s="59">
        <f t="shared" si="3"/>
        <v>0</v>
      </c>
      <c r="K16" s="59">
        <f t="shared" si="3"/>
        <v>0</v>
      </c>
      <c r="L16" s="59">
        <f t="shared" si="3"/>
        <v>0</v>
      </c>
      <c r="M16" s="65">
        <v>105.3</v>
      </c>
    </row>
    <row r="17" spans="1:13" ht="15.75" x14ac:dyDescent="0.2">
      <c r="A17" s="3"/>
      <c r="B17" s="3"/>
      <c r="C17" s="3"/>
      <c r="D17" s="10"/>
      <c r="E17" s="57" t="s">
        <v>97</v>
      </c>
      <c r="F17" s="93" t="s">
        <v>76</v>
      </c>
      <c r="G17" s="93"/>
      <c r="H17" s="59">
        <f>H10*$M$15/100*$M$16/100*$M$17/100</f>
        <v>0</v>
      </c>
      <c r="I17" s="59">
        <f t="shared" ref="I17:L17" si="4">I10*$M$15/100*$M$16/100*$M$17/100</f>
        <v>0</v>
      </c>
      <c r="J17" s="59">
        <f t="shared" si="4"/>
        <v>0</v>
      </c>
      <c r="K17" s="59">
        <f t="shared" si="4"/>
        <v>0</v>
      </c>
      <c r="L17" s="59">
        <f t="shared" si="4"/>
        <v>0</v>
      </c>
      <c r="M17" s="65">
        <v>104.4</v>
      </c>
    </row>
    <row r="18" spans="1:13" ht="28.5" x14ac:dyDescent="0.2">
      <c r="A18" s="11" t="s">
        <v>5</v>
      </c>
      <c r="B18" s="12" t="s">
        <v>6</v>
      </c>
      <c r="C18" s="13" t="s">
        <v>7</v>
      </c>
      <c r="D18" s="10"/>
      <c r="E18" s="57" t="s">
        <v>98</v>
      </c>
      <c r="F18" s="93" t="s">
        <v>77</v>
      </c>
      <c r="G18" s="93"/>
      <c r="H18" s="59">
        <f>H11*$M$15/100*$M$16/100*$M$17/100*$M$18/100</f>
        <v>0</v>
      </c>
      <c r="I18" s="59">
        <f t="shared" ref="I18:L18" si="5">I11*$M$15/100*$M$16/100*$M$17/100*$M$18/100</f>
        <v>0</v>
      </c>
      <c r="J18" s="59">
        <f t="shared" si="5"/>
        <v>0</v>
      </c>
      <c r="K18" s="59">
        <f t="shared" si="5"/>
        <v>0</v>
      </c>
      <c r="L18" s="59">
        <f t="shared" si="5"/>
        <v>0</v>
      </c>
      <c r="M18" s="65">
        <v>104.4</v>
      </c>
    </row>
    <row r="19" spans="1:13" ht="15.75" x14ac:dyDescent="0.2">
      <c r="A19" s="11">
        <v>1</v>
      </c>
      <c r="B19" s="12">
        <v>2</v>
      </c>
      <c r="C19" s="14">
        <v>3</v>
      </c>
      <c r="D19" s="10"/>
      <c r="E19" s="57" t="s">
        <v>99</v>
      </c>
      <c r="F19" s="93" t="s">
        <v>78</v>
      </c>
      <c r="G19" s="93"/>
      <c r="H19" s="59">
        <f>H12*$M$15/100*$M$16/100*$M$17/100*$M$18/100*$M$19/100</f>
        <v>0</v>
      </c>
      <c r="I19" s="59">
        <f t="shared" ref="I19:L19" si="6">I12*$M$15/100*$M$16/100*$M$17/100*$M$18/100*$M$19/100</f>
        <v>0</v>
      </c>
      <c r="J19" s="59">
        <f t="shared" si="6"/>
        <v>0</v>
      </c>
      <c r="K19" s="59">
        <f t="shared" si="6"/>
        <v>0</v>
      </c>
      <c r="L19" s="59">
        <f t="shared" si="6"/>
        <v>0</v>
      </c>
      <c r="M19" s="65">
        <v>104.4</v>
      </c>
    </row>
    <row r="20" spans="1:13" x14ac:dyDescent="0.2">
      <c r="A20" s="15">
        <v>1</v>
      </c>
      <c r="B20" s="16" t="s">
        <v>8</v>
      </c>
      <c r="C20" s="17">
        <v>561.44899999999996</v>
      </c>
      <c r="D20" s="18"/>
      <c r="E20" s="66"/>
      <c r="F20" s="94" t="s">
        <v>79</v>
      </c>
      <c r="G20" s="94"/>
      <c r="H20" s="64">
        <f>SUM(H15:H19)</f>
        <v>0</v>
      </c>
      <c r="I20" s="64">
        <f t="shared" ref="I20:K20" si="7">SUM(I15:I19)</f>
        <v>605.24202199999991</v>
      </c>
      <c r="J20" s="64">
        <f t="shared" si="7"/>
        <v>0</v>
      </c>
      <c r="K20" s="64">
        <f t="shared" si="7"/>
        <v>0</v>
      </c>
      <c r="L20" s="64">
        <f>SUM(L15:L19)</f>
        <v>605.24202199999991</v>
      </c>
      <c r="M20" s="67"/>
    </row>
    <row r="21" spans="1:13" x14ac:dyDescent="0.2">
      <c r="A21" s="15">
        <v>1.1000000000000001</v>
      </c>
      <c r="B21" s="16" t="s">
        <v>9</v>
      </c>
      <c r="C21" s="37">
        <v>561.44899999999996</v>
      </c>
      <c r="D21" s="20"/>
      <c r="E21" s="55" t="s">
        <v>100</v>
      </c>
      <c r="F21" s="86" t="s">
        <v>83</v>
      </c>
      <c r="G21" s="90"/>
      <c r="H21" s="90"/>
      <c r="I21" s="90"/>
      <c r="J21" s="87"/>
      <c r="K21" s="59"/>
      <c r="L21" s="59"/>
      <c r="M21" s="67"/>
    </row>
    <row r="22" spans="1:13" x14ac:dyDescent="0.2">
      <c r="A22" s="15">
        <v>1.2</v>
      </c>
      <c r="B22" s="16" t="s">
        <v>10</v>
      </c>
      <c r="C22" s="19">
        <v>0</v>
      </c>
      <c r="D22" s="20"/>
      <c r="E22" s="57" t="s">
        <v>101</v>
      </c>
      <c r="F22" s="93" t="s">
        <v>74</v>
      </c>
      <c r="G22" s="93"/>
      <c r="H22" s="59">
        <f>H8*$M$22/100*1.2</f>
        <v>0</v>
      </c>
      <c r="I22" s="59">
        <f t="shared" ref="I22:K22" si="8">I8*$M$22/100*1.2</f>
        <v>726.29042639999989</v>
      </c>
      <c r="J22" s="59">
        <f t="shared" si="8"/>
        <v>0</v>
      </c>
      <c r="K22" s="59">
        <f t="shared" si="8"/>
        <v>0</v>
      </c>
      <c r="L22" s="59">
        <f>SUM(H22:K22)</f>
        <v>726.29042639999989</v>
      </c>
      <c r="M22" s="65">
        <v>107.8</v>
      </c>
    </row>
    <row r="23" spans="1:13" x14ac:dyDescent="0.2">
      <c r="A23" s="15">
        <v>1.3</v>
      </c>
      <c r="B23" s="16" t="s">
        <v>11</v>
      </c>
      <c r="C23" s="19">
        <v>0</v>
      </c>
      <c r="D23" s="20"/>
      <c r="E23" s="57" t="s">
        <v>102</v>
      </c>
      <c r="F23" s="93" t="s">
        <v>75</v>
      </c>
      <c r="G23" s="93"/>
      <c r="H23" s="59">
        <f>H9*$M$22/100*$M$23/100*1.2</f>
        <v>0</v>
      </c>
      <c r="I23" s="59">
        <f t="shared" ref="I23:K23" si="9">I9*$M$22/100*$M$23/100*1.2</f>
        <v>0</v>
      </c>
      <c r="J23" s="59">
        <f t="shared" si="9"/>
        <v>0</v>
      </c>
      <c r="K23" s="59">
        <f t="shared" si="9"/>
        <v>0</v>
      </c>
      <c r="L23" s="59">
        <f t="shared" ref="L23:L26" si="10">SUM(H23:K23)</f>
        <v>0</v>
      </c>
      <c r="M23" s="65">
        <v>105.3</v>
      </c>
    </row>
    <row r="24" spans="1:13" x14ac:dyDescent="0.2">
      <c r="A24" s="15">
        <v>2</v>
      </c>
      <c r="B24" s="16" t="s">
        <v>12</v>
      </c>
      <c r="C24" s="17">
        <v>673.73900000000003</v>
      </c>
      <c r="E24" s="57" t="s">
        <v>103</v>
      </c>
      <c r="F24" s="93" t="s">
        <v>76</v>
      </c>
      <c r="G24" s="93"/>
      <c r="H24" s="59">
        <f>H10*$M$22/100*$M$23/100*$M$24/100*1.2</f>
        <v>0</v>
      </c>
      <c r="I24" s="59">
        <f t="shared" ref="I24:K24" si="11">I10*$M$22/100*$M$23/100*$M$24/100*1.2</f>
        <v>0</v>
      </c>
      <c r="J24" s="59">
        <f t="shared" si="11"/>
        <v>0</v>
      </c>
      <c r="K24" s="59">
        <f t="shared" si="11"/>
        <v>0</v>
      </c>
      <c r="L24" s="59">
        <f t="shared" si="10"/>
        <v>0</v>
      </c>
      <c r="M24" s="65">
        <v>104.4</v>
      </c>
    </row>
    <row r="25" spans="1:13" x14ac:dyDescent="0.2">
      <c r="A25" s="15">
        <v>2.1</v>
      </c>
      <c r="B25" s="16" t="s">
        <v>13</v>
      </c>
      <c r="C25" s="17">
        <v>112.29</v>
      </c>
      <c r="E25" s="57" t="s">
        <v>104</v>
      </c>
      <c r="F25" s="93" t="s">
        <v>77</v>
      </c>
      <c r="G25" s="93"/>
      <c r="H25" s="59">
        <f>H11*$M$22/100*$M$23/100*$M$24/100*$M$25/100*1.2</f>
        <v>0</v>
      </c>
      <c r="I25" s="59">
        <f t="shared" ref="I25:K25" si="12">I11*$M$22/100*$M$23/100*$M$24/100*$M$25/100*1.2</f>
        <v>0</v>
      </c>
      <c r="J25" s="59">
        <f t="shared" si="12"/>
        <v>0</v>
      </c>
      <c r="K25" s="59">
        <f t="shared" si="12"/>
        <v>0</v>
      </c>
      <c r="L25" s="59">
        <f t="shared" si="10"/>
        <v>0</v>
      </c>
      <c r="M25" s="65">
        <v>104.4</v>
      </c>
    </row>
    <row r="26" spans="1:13" ht="24" x14ac:dyDescent="0.2">
      <c r="A26" s="15">
        <v>3</v>
      </c>
      <c r="B26" s="16" t="s">
        <v>14</v>
      </c>
      <c r="C26" s="38">
        <v>726.29064200000005</v>
      </c>
      <c r="D26" s="18">
        <f>C26/1.2</f>
        <v>605.24220166666669</v>
      </c>
      <c r="E26" s="57" t="s">
        <v>105</v>
      </c>
      <c r="F26" s="93" t="s">
        <v>78</v>
      </c>
      <c r="G26" s="93"/>
      <c r="H26" s="59">
        <f>H12*$M$22/100*$M$23/100*$M$24/100*$M$25/100*$M$26/100*1.2</f>
        <v>0</v>
      </c>
      <c r="I26" s="59">
        <f t="shared" ref="I26:K26" si="13">I12*$M$22/100*$M$23/100*$M$24/100*$M$25/100*$M$26/100*1.2</f>
        <v>0</v>
      </c>
      <c r="J26" s="59">
        <f t="shared" si="13"/>
        <v>0</v>
      </c>
      <c r="K26" s="59">
        <f t="shared" si="13"/>
        <v>0</v>
      </c>
      <c r="L26" s="59">
        <f t="shared" si="10"/>
        <v>0</v>
      </c>
      <c r="M26" s="65">
        <v>104.4</v>
      </c>
    </row>
    <row r="27" spans="1:13" x14ac:dyDescent="0.2">
      <c r="A27" s="3"/>
      <c r="C27" s="3"/>
      <c r="E27" s="57"/>
      <c r="F27" s="94" t="s">
        <v>79</v>
      </c>
      <c r="G27" s="94"/>
      <c r="H27" s="64">
        <f>SUM(H22:H26)</f>
        <v>0</v>
      </c>
      <c r="I27" s="64">
        <f t="shared" ref="I27:K27" si="14">SUM(I22:I26)</f>
        <v>726.29042639999989</v>
      </c>
      <c r="J27" s="64">
        <f t="shared" si="14"/>
        <v>0</v>
      </c>
      <c r="K27" s="64">
        <f t="shared" si="14"/>
        <v>0</v>
      </c>
      <c r="L27" s="64">
        <f>SUM(L22:L26)</f>
        <v>726.29042639999989</v>
      </c>
      <c r="M27" s="67"/>
    </row>
    <row r="28" spans="1:13" ht="25.5" customHeight="1" x14ac:dyDescent="0.2">
      <c r="A28" s="74" t="s">
        <v>15</v>
      </c>
      <c r="B28" s="74"/>
      <c r="C28" s="74"/>
      <c r="E28" s="68" t="s">
        <v>81</v>
      </c>
      <c r="F28" s="95" t="s">
        <v>84</v>
      </c>
      <c r="G28" s="95"/>
      <c r="H28" s="69">
        <f>H20</f>
        <v>0</v>
      </c>
      <c r="I28" s="69">
        <f t="shared" ref="I28" si="15">I20</f>
        <v>605.24202199999991</v>
      </c>
      <c r="J28" s="69">
        <f>J20</f>
        <v>0</v>
      </c>
      <c r="K28" s="69">
        <f>K20</f>
        <v>0</v>
      </c>
      <c r="L28" s="69">
        <f>L20</f>
        <v>605.24202199999991</v>
      </c>
      <c r="M28" s="60" t="s">
        <v>70</v>
      </c>
    </row>
    <row r="29" spans="1:13" x14ac:dyDescent="0.2">
      <c r="E29" s="68" t="s">
        <v>82</v>
      </c>
      <c r="F29" s="95" t="s">
        <v>85</v>
      </c>
      <c r="G29" s="95"/>
      <c r="H29" s="69">
        <f>H27</f>
        <v>0</v>
      </c>
      <c r="I29" s="69">
        <f t="shared" ref="I29:K29" si="16">I27</f>
        <v>726.29042639999989</v>
      </c>
      <c r="J29" s="69">
        <f t="shared" si="16"/>
        <v>0</v>
      </c>
      <c r="K29" s="69">
        <f t="shared" si="16"/>
        <v>0</v>
      </c>
      <c r="L29" s="69">
        <f>SUM(H29:K29)</f>
        <v>726.29042639999989</v>
      </c>
      <c r="M29" s="60" t="s">
        <v>70</v>
      </c>
    </row>
    <row r="31" spans="1:13" ht="15" customHeight="1" x14ac:dyDescent="0.25"/>
    <row r="32" spans="1:13" x14ac:dyDescent="0.25">
      <c r="C32" s="21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08CA9-43C5-4158-8758-D8D0E3BFC03B}">
  <sheetPr>
    <pageSetUpPr fitToPage="1"/>
  </sheetPr>
  <dimension ref="A1:BB46"/>
  <sheetViews>
    <sheetView topLeftCell="A22" workbookViewId="0">
      <selection activeCell="C21" sqref="C21:C23"/>
    </sheetView>
  </sheetViews>
  <sheetFormatPr defaultColWidth="9.140625" defaultRowHeight="11.25" customHeight="1" x14ac:dyDescent="0.2"/>
  <cols>
    <col min="1" max="1" width="6.7109375" style="22" customWidth="1"/>
    <col min="2" max="2" width="22.28515625" style="22" customWidth="1"/>
    <col min="3" max="3" width="34.28515625" style="22" customWidth="1"/>
    <col min="4" max="8" width="19.85546875" style="22" customWidth="1"/>
    <col min="9" max="13" width="113.7109375" style="23" hidden="1" customWidth="1"/>
    <col min="14" max="19" width="136" style="23" hidden="1" customWidth="1"/>
    <col min="20" max="26" width="155.85546875" style="23" hidden="1" customWidth="1"/>
    <col min="27" max="27" width="162.5703125" style="23" hidden="1" customWidth="1"/>
    <col min="28" max="30" width="56.5703125" style="23" hidden="1" customWidth="1"/>
    <col min="31" max="32" width="54.140625" style="23" hidden="1" customWidth="1"/>
    <col min="33" max="40" width="79.42578125" style="23" hidden="1" customWidth="1"/>
    <col min="41" max="44" width="83.140625" style="23" hidden="1" customWidth="1"/>
    <col min="45" max="48" width="79.42578125" style="23" hidden="1" customWidth="1"/>
    <col min="49" max="50" width="54.140625" style="23" hidden="1" customWidth="1"/>
    <col min="51" max="54" width="79.42578125" style="23" hidden="1" customWidth="1"/>
    <col min="55" max="16384" width="9.140625" style="22"/>
  </cols>
  <sheetData>
    <row r="1" spans="1:19" x14ac:dyDescent="0.2">
      <c r="A1" s="39"/>
      <c r="B1" s="39"/>
      <c r="C1" s="39"/>
      <c r="D1" s="39"/>
      <c r="E1" s="39"/>
      <c r="F1" s="39"/>
      <c r="G1" s="39"/>
      <c r="H1" s="40" t="s">
        <v>41</v>
      </c>
    </row>
    <row r="2" spans="1:19" x14ac:dyDescent="0.2">
      <c r="A2" s="41"/>
      <c r="B2" s="41"/>
      <c r="C2" s="41"/>
      <c r="D2" s="41"/>
      <c r="E2" s="41"/>
      <c r="F2" s="41"/>
      <c r="G2" s="41"/>
      <c r="H2" s="42" t="s">
        <v>42</v>
      </c>
    </row>
    <row r="3" spans="1:19" x14ac:dyDescent="0.2">
      <c r="A3" s="41"/>
      <c r="B3" s="41"/>
      <c r="C3" s="41"/>
      <c r="D3" s="41"/>
      <c r="E3" s="41"/>
      <c r="F3" s="41"/>
      <c r="G3" s="41"/>
      <c r="H3" s="40"/>
    </row>
    <row r="4" spans="1:19" x14ac:dyDescent="0.2">
      <c r="A4" s="41"/>
      <c r="B4" s="41" t="s">
        <v>0</v>
      </c>
      <c r="C4" s="112" t="s">
        <v>1</v>
      </c>
      <c r="D4" s="112"/>
      <c r="E4" s="112"/>
      <c r="F4" s="112"/>
      <c r="G4" s="112"/>
      <c r="H4" s="41"/>
      <c r="I4" s="24" t="s">
        <v>43</v>
      </c>
      <c r="J4" s="24" t="s">
        <v>44</v>
      </c>
      <c r="K4" s="24" t="s">
        <v>44</v>
      </c>
      <c r="L4" s="24" t="s">
        <v>44</v>
      </c>
      <c r="M4" s="24" t="s">
        <v>44</v>
      </c>
    </row>
    <row r="5" spans="1:19" ht="10.5" customHeight="1" x14ac:dyDescent="0.2">
      <c r="A5" s="41"/>
      <c r="B5" s="41"/>
      <c r="C5" s="113" t="s">
        <v>16</v>
      </c>
      <c r="D5" s="113"/>
      <c r="E5" s="113"/>
      <c r="F5" s="113"/>
      <c r="G5" s="113"/>
      <c r="H5" s="41"/>
    </row>
    <row r="6" spans="1:19" ht="17.25" customHeight="1" x14ac:dyDescent="0.2">
      <c r="A6" s="41"/>
      <c r="B6" s="41" t="s">
        <v>17</v>
      </c>
      <c r="C6" s="43"/>
      <c r="D6" s="43"/>
      <c r="E6" s="43"/>
      <c r="F6" s="43"/>
      <c r="G6" s="43"/>
      <c r="H6" s="41"/>
    </row>
    <row r="7" spans="1:19" ht="17.25" customHeight="1" x14ac:dyDescent="0.2">
      <c r="A7" s="41"/>
      <c r="B7" s="41"/>
      <c r="C7" s="43"/>
      <c r="D7" s="43"/>
      <c r="E7" s="43"/>
      <c r="F7" s="43"/>
      <c r="G7" s="43"/>
      <c r="H7" s="41"/>
    </row>
    <row r="8" spans="1:19" ht="17.25" customHeight="1" x14ac:dyDescent="0.2">
      <c r="A8" s="41"/>
      <c r="B8" s="44" t="s">
        <v>56</v>
      </c>
      <c r="C8" s="43"/>
      <c r="D8" s="43"/>
      <c r="E8" s="43"/>
      <c r="F8" s="43"/>
      <c r="G8" s="43"/>
      <c r="H8" s="41"/>
    </row>
    <row r="9" spans="1:19" ht="17.25" customHeight="1" x14ac:dyDescent="0.2">
      <c r="A9" s="41"/>
      <c r="B9" s="41"/>
      <c r="C9" s="114"/>
      <c r="D9" s="114"/>
      <c r="E9" s="114"/>
      <c r="F9" s="114"/>
      <c r="G9" s="114"/>
      <c r="H9" s="41"/>
    </row>
    <row r="10" spans="1:19" ht="11.25" customHeight="1" x14ac:dyDescent="0.25">
      <c r="A10" s="45"/>
      <c r="B10" s="45"/>
      <c r="C10" s="113" t="s">
        <v>18</v>
      </c>
      <c r="D10" s="113"/>
      <c r="E10" s="113"/>
      <c r="F10" s="113"/>
      <c r="G10" s="113"/>
      <c r="H10" s="45"/>
    </row>
    <row r="11" spans="1:19" ht="11.25" customHeight="1" x14ac:dyDescent="0.25">
      <c r="A11" s="45"/>
      <c r="B11" s="45"/>
      <c r="C11" s="43"/>
      <c r="D11" s="43"/>
      <c r="E11" s="43"/>
      <c r="F11" s="43"/>
      <c r="G11" s="43"/>
      <c r="H11" s="45"/>
    </row>
    <row r="12" spans="1:19" ht="18" x14ac:dyDescent="0.25">
      <c r="A12" s="45"/>
      <c r="B12" s="115" t="s">
        <v>45</v>
      </c>
      <c r="C12" s="115"/>
      <c r="D12" s="115"/>
      <c r="E12" s="115"/>
      <c r="F12" s="115"/>
      <c r="G12" s="115"/>
      <c r="H12" s="45"/>
    </row>
    <row r="13" spans="1:19" ht="11.25" customHeight="1" x14ac:dyDescent="0.25">
      <c r="A13" s="45"/>
      <c r="B13" s="45"/>
      <c r="C13" s="43"/>
      <c r="D13" s="43"/>
      <c r="E13" s="43"/>
      <c r="F13" s="43"/>
      <c r="G13" s="43"/>
      <c r="H13" s="45"/>
    </row>
    <row r="14" spans="1:19" ht="11.25" customHeight="1" x14ac:dyDescent="0.25">
      <c r="A14" s="45"/>
      <c r="B14" s="45"/>
      <c r="C14" s="43"/>
      <c r="D14" s="43"/>
      <c r="E14" s="43"/>
      <c r="F14" s="43"/>
      <c r="G14" s="43"/>
      <c r="H14" s="45"/>
    </row>
    <row r="15" spans="1:19" ht="11.25" customHeight="1" x14ac:dyDescent="0.25">
      <c r="A15" s="45"/>
      <c r="B15" s="45"/>
      <c r="C15" s="43"/>
      <c r="D15" s="43"/>
      <c r="E15" s="43"/>
      <c r="F15" s="43"/>
      <c r="G15" s="43"/>
      <c r="H15" s="45"/>
    </row>
    <row r="16" spans="1:19" ht="28.5" customHeight="1" x14ac:dyDescent="0.2">
      <c r="A16" s="46"/>
      <c r="B16" s="111" t="s">
        <v>86</v>
      </c>
      <c r="C16" s="111"/>
      <c r="D16" s="111"/>
      <c r="E16" s="111"/>
      <c r="F16" s="111"/>
      <c r="G16" s="111"/>
      <c r="H16" s="46"/>
      <c r="N16" s="24" t="s">
        <v>44</v>
      </c>
      <c r="O16" s="24" t="s">
        <v>44</v>
      </c>
      <c r="P16" s="24" t="s">
        <v>44</v>
      </c>
      <c r="Q16" s="24" t="s">
        <v>44</v>
      </c>
      <c r="R16" s="24" t="s">
        <v>44</v>
      </c>
      <c r="S16" s="24" t="s">
        <v>44</v>
      </c>
    </row>
    <row r="17" spans="1:54" ht="13.5" customHeight="1" x14ac:dyDescent="0.2">
      <c r="A17" s="47"/>
      <c r="B17" s="103" t="s">
        <v>4</v>
      </c>
      <c r="C17" s="103"/>
      <c r="D17" s="103"/>
      <c r="E17" s="103"/>
      <c r="F17" s="103"/>
      <c r="G17" s="103"/>
      <c r="H17" s="47"/>
    </row>
    <row r="18" spans="1:54" ht="9.75" customHeight="1" x14ac:dyDescent="0.2">
      <c r="A18" s="41"/>
      <c r="B18" s="41"/>
      <c r="C18" s="41"/>
      <c r="D18" s="48"/>
      <c r="E18" s="48"/>
      <c r="F18" s="48"/>
      <c r="G18" s="49"/>
      <c r="H18" s="49"/>
    </row>
    <row r="19" spans="1:54" ht="11.25" customHeight="1" x14ac:dyDescent="0.2">
      <c r="A19" s="50"/>
      <c r="B19" s="104" t="s">
        <v>46</v>
      </c>
      <c r="C19" s="104"/>
      <c r="D19" s="104"/>
      <c r="E19" s="104"/>
      <c r="F19" s="104"/>
      <c r="G19" s="104"/>
      <c r="H19" s="104"/>
      <c r="T19" s="24" t="s">
        <v>47</v>
      </c>
      <c r="U19" s="24" t="s">
        <v>44</v>
      </c>
      <c r="V19" s="24" t="s">
        <v>44</v>
      </c>
      <c r="W19" s="24" t="s">
        <v>44</v>
      </c>
      <c r="X19" s="24" t="s">
        <v>44</v>
      </c>
      <c r="Y19" s="24" t="s">
        <v>44</v>
      </c>
      <c r="Z19" s="24" t="s">
        <v>44</v>
      </c>
    </row>
    <row r="20" spans="1:54" ht="9.75" customHeight="1" x14ac:dyDescent="0.2">
      <c r="A20" s="41"/>
      <c r="B20" s="41"/>
      <c r="C20" s="41"/>
      <c r="D20" s="43"/>
      <c r="E20" s="43"/>
      <c r="F20" s="43"/>
      <c r="G20" s="43"/>
      <c r="H20" s="43"/>
    </row>
    <row r="21" spans="1:54" ht="16.5" customHeight="1" x14ac:dyDescent="0.2">
      <c r="A21" s="105" t="s">
        <v>5</v>
      </c>
      <c r="B21" s="105" t="s">
        <v>48</v>
      </c>
      <c r="C21" s="105" t="s">
        <v>49</v>
      </c>
      <c r="D21" s="108" t="s">
        <v>19</v>
      </c>
      <c r="E21" s="109"/>
      <c r="F21" s="109"/>
      <c r="G21" s="109"/>
      <c r="H21" s="110"/>
      <c r="I21" s="25"/>
    </row>
    <row r="22" spans="1:54" ht="58.5" customHeight="1" x14ac:dyDescent="0.2">
      <c r="A22" s="106"/>
      <c r="B22" s="106"/>
      <c r="C22" s="106"/>
      <c r="D22" s="105" t="s">
        <v>50</v>
      </c>
      <c r="E22" s="105" t="s">
        <v>20</v>
      </c>
      <c r="F22" s="105" t="s">
        <v>21</v>
      </c>
      <c r="G22" s="105" t="s">
        <v>22</v>
      </c>
      <c r="H22" s="105" t="s">
        <v>51</v>
      </c>
      <c r="I22" s="25"/>
    </row>
    <row r="23" spans="1:54" ht="3.75" customHeight="1" x14ac:dyDescent="0.2">
      <c r="A23" s="107"/>
      <c r="B23" s="107"/>
      <c r="C23" s="107"/>
      <c r="D23" s="107"/>
      <c r="E23" s="107"/>
      <c r="F23" s="107"/>
      <c r="G23" s="107"/>
      <c r="H23" s="107"/>
      <c r="I23" s="25"/>
    </row>
    <row r="24" spans="1:54" x14ac:dyDescent="0.2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25"/>
    </row>
    <row r="25" spans="1:54" s="28" customFormat="1" ht="14.25" customHeight="1" x14ac:dyDescent="0.2">
      <c r="A25" s="98" t="s">
        <v>23</v>
      </c>
      <c r="B25" s="99"/>
      <c r="C25" s="99"/>
      <c r="D25" s="99"/>
      <c r="E25" s="99"/>
      <c r="F25" s="99"/>
      <c r="G25" s="99"/>
      <c r="H25" s="100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7" t="s">
        <v>23</v>
      </c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</row>
    <row r="26" spans="1:54" s="28" customFormat="1" ht="14.25" x14ac:dyDescent="0.2">
      <c r="A26" s="31" t="s">
        <v>24</v>
      </c>
      <c r="B26" s="32" t="s">
        <v>25</v>
      </c>
      <c r="C26" s="32" t="s">
        <v>52</v>
      </c>
      <c r="D26" s="33">
        <v>605.24199999999996</v>
      </c>
      <c r="E26" s="33"/>
      <c r="F26" s="33"/>
      <c r="G26" s="33"/>
      <c r="H26" s="33">
        <v>605.24199999999996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7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</row>
    <row r="27" spans="1:54" s="28" customFormat="1" ht="14.25" x14ac:dyDescent="0.2">
      <c r="A27" s="32"/>
      <c r="B27" s="32"/>
      <c r="C27" s="52" t="s">
        <v>53</v>
      </c>
      <c r="D27" s="33">
        <v>561.44899999999996</v>
      </c>
      <c r="E27" s="33"/>
      <c r="F27" s="33"/>
      <c r="G27" s="33"/>
      <c r="H27" s="33">
        <v>561.44899999999996</v>
      </c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</row>
    <row r="28" spans="1:54" s="28" customFormat="1" ht="22.5" customHeight="1" x14ac:dyDescent="0.2">
      <c r="A28" s="34"/>
      <c r="B28" s="101" t="s">
        <v>26</v>
      </c>
      <c r="C28" s="102"/>
      <c r="D28" s="36">
        <v>561.44899999999996</v>
      </c>
      <c r="E28" s="35"/>
      <c r="F28" s="36"/>
      <c r="G28" s="36"/>
      <c r="H28" s="36">
        <v>561.44899999999996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7"/>
      <c r="AB28" s="29" t="s">
        <v>26</v>
      </c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</row>
    <row r="29" spans="1:54" s="28" customFormat="1" ht="14.25" customHeight="1" x14ac:dyDescent="0.2">
      <c r="A29" s="98" t="s">
        <v>27</v>
      </c>
      <c r="B29" s="99"/>
      <c r="C29" s="99"/>
      <c r="D29" s="99"/>
      <c r="E29" s="99"/>
      <c r="F29" s="99"/>
      <c r="G29" s="99"/>
      <c r="H29" s="100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7" t="s">
        <v>27</v>
      </c>
      <c r="AB29" s="29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</row>
    <row r="30" spans="1:54" s="28" customFormat="1" ht="14.25" x14ac:dyDescent="0.2">
      <c r="A30" s="34"/>
      <c r="B30" s="96" t="s">
        <v>28</v>
      </c>
      <c r="C30" s="97"/>
      <c r="D30" s="36">
        <v>561.44899999999996</v>
      </c>
      <c r="E30" s="35"/>
      <c r="F30" s="36"/>
      <c r="G30" s="36"/>
      <c r="H30" s="36">
        <v>561.44899999999996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9"/>
      <c r="AC30" s="30" t="s">
        <v>28</v>
      </c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</row>
    <row r="31" spans="1:54" s="28" customFormat="1" ht="14.25" customHeight="1" x14ac:dyDescent="0.2">
      <c r="A31" s="98" t="s">
        <v>29</v>
      </c>
      <c r="B31" s="99"/>
      <c r="C31" s="99"/>
      <c r="D31" s="99"/>
      <c r="E31" s="99"/>
      <c r="F31" s="99"/>
      <c r="G31" s="99"/>
      <c r="H31" s="100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7" t="s">
        <v>29</v>
      </c>
      <c r="AB31" s="29"/>
      <c r="AC31" s="30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</row>
    <row r="32" spans="1:54" s="28" customFormat="1" ht="14.25" x14ac:dyDescent="0.2">
      <c r="A32" s="34"/>
      <c r="B32" s="96" t="s">
        <v>30</v>
      </c>
      <c r="C32" s="97"/>
      <c r="D32" s="36">
        <v>561.44899999999996</v>
      </c>
      <c r="E32" s="35"/>
      <c r="F32" s="36"/>
      <c r="G32" s="36"/>
      <c r="H32" s="36">
        <v>561.44899999999996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7"/>
      <c r="AB32" s="29"/>
      <c r="AC32" s="30" t="s">
        <v>30</v>
      </c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</row>
    <row r="33" spans="1:54" s="28" customFormat="1" ht="14.25" customHeight="1" x14ac:dyDescent="0.2">
      <c r="A33" s="98" t="s">
        <v>31</v>
      </c>
      <c r="B33" s="99"/>
      <c r="C33" s="99"/>
      <c r="D33" s="99"/>
      <c r="E33" s="99"/>
      <c r="F33" s="99"/>
      <c r="G33" s="99"/>
      <c r="H33" s="100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7" t="s">
        <v>31</v>
      </c>
      <c r="AB33" s="29"/>
      <c r="AC33" s="30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</row>
    <row r="34" spans="1:54" s="28" customFormat="1" ht="14.25" x14ac:dyDescent="0.2">
      <c r="A34" s="34"/>
      <c r="B34" s="96" t="s">
        <v>32</v>
      </c>
      <c r="C34" s="97"/>
      <c r="D34" s="36">
        <v>561.44899999999996</v>
      </c>
      <c r="E34" s="35"/>
      <c r="F34" s="36"/>
      <c r="G34" s="36"/>
      <c r="H34" s="36">
        <v>561.44899999999996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7"/>
      <c r="AB34" s="29"/>
      <c r="AC34" s="30" t="s">
        <v>32</v>
      </c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</row>
    <row r="35" spans="1:54" s="28" customFormat="1" ht="48" customHeight="1" x14ac:dyDescent="0.2">
      <c r="A35" s="98" t="s">
        <v>54</v>
      </c>
      <c r="B35" s="99"/>
      <c r="C35" s="99"/>
      <c r="D35" s="99"/>
      <c r="E35" s="99"/>
      <c r="F35" s="99"/>
      <c r="G35" s="99"/>
      <c r="H35" s="100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7" t="s">
        <v>54</v>
      </c>
      <c r="AB35" s="29"/>
      <c r="AC35" s="30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</row>
    <row r="36" spans="1:54" s="28" customFormat="1" ht="14.25" x14ac:dyDescent="0.2">
      <c r="A36" s="34"/>
      <c r="B36" s="96" t="s">
        <v>33</v>
      </c>
      <c r="C36" s="97"/>
      <c r="D36" s="36">
        <v>561.44899999999996</v>
      </c>
      <c r="E36" s="35"/>
      <c r="F36" s="36"/>
      <c r="G36" s="36"/>
      <c r="H36" s="36">
        <v>561.44899999999996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7"/>
      <c r="AB36" s="29"/>
      <c r="AC36" s="30" t="s">
        <v>33</v>
      </c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</row>
    <row r="37" spans="1:54" s="28" customFormat="1" ht="14.25" customHeight="1" x14ac:dyDescent="0.2">
      <c r="A37" s="98" t="s">
        <v>34</v>
      </c>
      <c r="B37" s="99"/>
      <c r="C37" s="99"/>
      <c r="D37" s="99"/>
      <c r="E37" s="99"/>
      <c r="F37" s="99"/>
      <c r="G37" s="99"/>
      <c r="H37" s="100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7" t="s">
        <v>34</v>
      </c>
      <c r="AB37" s="29"/>
      <c r="AC37" s="30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</row>
    <row r="38" spans="1:54" s="28" customFormat="1" ht="14.25" customHeight="1" x14ac:dyDescent="0.2">
      <c r="A38" s="34"/>
      <c r="B38" s="96" t="s">
        <v>35</v>
      </c>
      <c r="C38" s="97"/>
      <c r="D38" s="36">
        <v>561.44899999999996</v>
      </c>
      <c r="E38" s="35"/>
      <c r="F38" s="36"/>
      <c r="G38" s="36"/>
      <c r="H38" s="36">
        <v>561.44899999999996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7"/>
      <c r="AB38" s="29"/>
      <c r="AC38" s="30" t="s">
        <v>35</v>
      </c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</row>
    <row r="39" spans="1:54" s="28" customFormat="1" ht="14.25" customHeight="1" x14ac:dyDescent="0.2">
      <c r="A39" s="98" t="s">
        <v>36</v>
      </c>
      <c r="B39" s="99"/>
      <c r="C39" s="99"/>
      <c r="D39" s="99"/>
      <c r="E39" s="99"/>
      <c r="F39" s="99"/>
      <c r="G39" s="99"/>
      <c r="H39" s="100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7" t="s">
        <v>36</v>
      </c>
      <c r="AB39" s="29"/>
      <c r="AC39" s="30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</row>
    <row r="40" spans="1:54" s="28" customFormat="1" ht="14.25" customHeight="1" x14ac:dyDescent="0.2">
      <c r="A40" s="31" t="s">
        <v>55</v>
      </c>
      <c r="B40" s="32" t="s">
        <v>37</v>
      </c>
      <c r="C40" s="32" t="s">
        <v>38</v>
      </c>
      <c r="D40" s="33">
        <v>112.29</v>
      </c>
      <c r="E40" s="33"/>
      <c r="F40" s="33"/>
      <c r="G40" s="33"/>
      <c r="H40" s="33">
        <v>112.29</v>
      </c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7"/>
      <c r="AB40" s="29"/>
      <c r="AC40" s="30"/>
      <c r="AD40" s="30" t="s">
        <v>40</v>
      </c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</row>
    <row r="41" spans="1:54" ht="15.75" customHeight="1" x14ac:dyDescent="0.2">
      <c r="A41" s="34"/>
      <c r="B41" s="101" t="s">
        <v>39</v>
      </c>
      <c r="C41" s="102"/>
      <c r="D41" s="36">
        <v>112.29</v>
      </c>
      <c r="E41" s="35"/>
      <c r="F41" s="36"/>
      <c r="G41" s="36"/>
      <c r="H41" s="36">
        <v>112.29</v>
      </c>
    </row>
    <row r="42" spans="1:54" ht="16.5" customHeight="1" x14ac:dyDescent="0.2">
      <c r="A42" s="34"/>
      <c r="B42" s="96" t="s">
        <v>40</v>
      </c>
      <c r="C42" s="97"/>
      <c r="D42" s="36">
        <v>673.73900000000003</v>
      </c>
      <c r="E42" s="35"/>
      <c r="F42" s="36"/>
      <c r="G42" s="36"/>
      <c r="H42" s="36">
        <v>673.73900000000003</v>
      </c>
    </row>
    <row r="43" spans="1:54" ht="11.25" customHeight="1" x14ac:dyDescent="0.2">
      <c r="A43" s="39"/>
      <c r="B43" s="39"/>
      <c r="C43" s="39"/>
      <c r="D43" s="39"/>
      <c r="E43" s="39"/>
      <c r="F43" s="39"/>
      <c r="G43" s="39"/>
      <c r="H43" s="39"/>
    </row>
    <row r="44" spans="1:54" ht="11.25" customHeight="1" x14ac:dyDescent="0.2">
      <c r="A44" s="39"/>
      <c r="B44" s="39"/>
      <c r="C44" s="39"/>
      <c r="D44" s="39"/>
      <c r="E44" s="39"/>
      <c r="F44" s="39"/>
      <c r="G44" s="39"/>
      <c r="H44" s="39"/>
    </row>
    <row r="45" spans="1:54" ht="11.25" customHeight="1" x14ac:dyDescent="0.2">
      <c r="A45" s="39"/>
      <c r="B45" s="39"/>
      <c r="C45" s="39"/>
      <c r="D45" s="39"/>
      <c r="E45" s="39"/>
      <c r="F45" s="39"/>
      <c r="G45" s="39"/>
      <c r="H45" s="39"/>
    </row>
    <row r="46" spans="1:54" ht="11.25" customHeight="1" x14ac:dyDescent="0.2">
      <c r="A46" s="39"/>
      <c r="B46" s="39"/>
      <c r="C46" s="39"/>
      <c r="D46" s="39"/>
      <c r="E46" s="39"/>
      <c r="F46" s="39"/>
      <c r="G46" s="39"/>
      <c r="H46" s="39"/>
    </row>
  </sheetData>
  <mergeCells count="32">
    <mergeCell ref="B16:G16"/>
    <mergeCell ref="C4:G4"/>
    <mergeCell ref="C5:G5"/>
    <mergeCell ref="C9:G9"/>
    <mergeCell ref="C10:G10"/>
    <mergeCell ref="B12:G12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38:C38"/>
    <mergeCell ref="A39:H39"/>
    <mergeCell ref="B41:C41"/>
    <mergeCell ref="B42:C42"/>
    <mergeCell ref="B32:C32"/>
    <mergeCell ref="A33:H33"/>
    <mergeCell ref="B34:C34"/>
    <mergeCell ref="A35:H35"/>
    <mergeCell ref="B36:C36"/>
    <mergeCell ref="A37:H3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  2025г</vt:lpstr>
      <vt:lpstr>ССР 2025г</vt:lpstr>
      <vt:lpstr>'ССР 2025г'!Заголовки_для_печати</vt:lpstr>
      <vt:lpstr>'ССР 2025г'!Область_печати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Наймушина Татьяна Николаевна</dc:creator>
  <cp:lastModifiedBy>Макарова Ольга Анатольевна</cp:lastModifiedBy>
  <dcterms:created xsi:type="dcterms:W3CDTF">2025-09-05T08:51:44Z</dcterms:created>
  <dcterms:modified xsi:type="dcterms:W3CDTF">2025-09-17T02:45:18Z</dcterms:modified>
</cp:coreProperties>
</file>